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13" i="1"/>
  <c r="K12" i="1"/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I26" i="1"/>
  <c r="J26" i="1" s="1"/>
  <c r="F26" i="1"/>
  <c r="G26" i="1" s="1"/>
  <c r="J25" i="1"/>
  <c r="E25" i="1"/>
  <c r="G25" i="1" s="1"/>
  <c r="J24" i="1"/>
  <c r="E24" i="1"/>
  <c r="G24" i="1" s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I13" i="1"/>
  <c r="J13" i="1" s="1"/>
  <c r="F13" i="1"/>
  <c r="G13" i="1" s="1"/>
  <c r="H12" i="1"/>
  <c r="J12" i="1" s="1"/>
  <c r="E12" i="1"/>
  <c r="G12" i="1" s="1"/>
  <c r="M27" i="1" l="1"/>
  <c r="J27" i="1"/>
  <c r="G27" i="1"/>
</calcChain>
</file>

<file path=xl/sharedStrings.xml><?xml version="1.0" encoding="utf-8"?>
<sst xmlns="http://schemas.openxmlformats.org/spreadsheetml/2006/main" count="59" uniqueCount="33">
  <si>
    <t>REKAP POSISI STOK BAHAN PANGAN POKOK</t>
  </si>
  <si>
    <t>PROVINSI KALIMANTAN TIMUR</t>
  </si>
  <si>
    <t>NO</t>
  </si>
  <si>
    <t>JENIS KOMODITI</t>
  </si>
  <si>
    <t>SATUAN</t>
  </si>
  <si>
    <t>JANUARI 2021</t>
  </si>
  <si>
    <t>FEBRUARI 2021</t>
  </si>
  <si>
    <t>STOK</t>
  </si>
  <si>
    <t>KEBUTUHAN</t>
  </si>
  <si>
    <t xml:space="preserve">KETAHANAN </t>
  </si>
  <si>
    <t>Beras  Bulog</t>
  </si>
  <si>
    <t>TON</t>
  </si>
  <si>
    <t xml:space="preserve"> </t>
  </si>
  <si>
    <t>Beras Non Bulog</t>
  </si>
  <si>
    <t>Jumlah Beras</t>
  </si>
  <si>
    <t>Gula Pasir</t>
  </si>
  <si>
    <t>Minyak Goreng</t>
  </si>
  <si>
    <t>Susu Bubuk</t>
  </si>
  <si>
    <t>Mentega</t>
  </si>
  <si>
    <t>Tepung Terigu</t>
  </si>
  <si>
    <t>Jagung Pipilan</t>
  </si>
  <si>
    <t>Kacang Kedelai</t>
  </si>
  <si>
    <t>Garam Beryodium</t>
  </si>
  <si>
    <t xml:space="preserve">Telur Ayam </t>
  </si>
  <si>
    <t>Daging Sapi</t>
  </si>
  <si>
    <t xml:space="preserve">Daging Ayam </t>
  </si>
  <si>
    <t>Bawang Merah</t>
  </si>
  <si>
    <t>Bawang Putih</t>
  </si>
  <si>
    <t>Cabe</t>
  </si>
  <si>
    <t>RATA-RATA</t>
  </si>
  <si>
    <t xml:space="preserve">RATA-RATA </t>
  </si>
  <si>
    <t>MARET 2021</t>
  </si>
  <si>
    <t>DESEMBER 2020 S/D MARET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</si>
</sst>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00B0F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3" borderId="1" xfId="0" applyNumberFormat="1" applyFont="1" applyFill="1" applyBorder="1" applyAlignment="1">
      <alignment horizontal="right" vertical="center"/>
    </xf>
    <xf numFmtId="41" fontId="4" fillId="0" borderId="7" xfId="2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41" fontId="4" fillId="0" borderId="7" xfId="2" applyFont="1" applyFill="1" applyBorder="1" applyAlignment="1">
      <alignment horizontal="right" wrapText="1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3" fontId="4" fillId="3" borderId="8" xfId="0" applyNumberFormat="1" applyFont="1" applyFill="1" applyBorder="1" applyAlignment="1">
      <alignment horizontal="right" vertical="center"/>
    </xf>
    <xf numFmtId="41" fontId="4" fillId="0" borderId="0" xfId="2" applyFont="1" applyFill="1" applyBorder="1" applyAlignment="1">
      <alignment horizontal="right"/>
    </xf>
    <xf numFmtId="164" fontId="3" fillId="0" borderId="8" xfId="1" applyNumberFormat="1" applyFont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 wrapText="1"/>
    </xf>
    <xf numFmtId="41" fontId="4" fillId="0" borderId="0" xfId="2" applyFont="1" applyFill="1" applyBorder="1" applyAlignment="1">
      <alignment horizontal="right" wrapText="1"/>
    </xf>
    <xf numFmtId="164" fontId="3" fillId="0" borderId="8" xfId="1" applyNumberFormat="1" applyFont="1" applyBorder="1" applyAlignment="1">
      <alignment horizontal="right" vertical="center" wrapText="1"/>
    </xf>
    <xf numFmtId="3" fontId="3" fillId="0" borderId="8" xfId="0" applyNumberFormat="1" applyFont="1" applyBorder="1"/>
    <xf numFmtId="41" fontId="3" fillId="3" borderId="0" xfId="1" applyNumberFormat="1" applyFont="1" applyFill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wrapText="1" readingOrder="1"/>
    </xf>
    <xf numFmtId="3" fontId="3" fillId="0" borderId="8" xfId="0" applyNumberFormat="1" applyFont="1" applyBorder="1" applyAlignment="1">
      <alignment wrapText="1"/>
    </xf>
    <xf numFmtId="41" fontId="3" fillId="3" borderId="0" xfId="1" applyNumberFormat="1" applyFont="1" applyFill="1" applyBorder="1" applyAlignment="1">
      <alignment horizontal="right" vertical="center" wrapText="1"/>
    </xf>
    <xf numFmtId="165" fontId="4" fillId="0" borderId="8" xfId="0" applyNumberFormat="1" applyFont="1" applyBorder="1" applyAlignment="1">
      <alignment horizontal="right" wrapText="1"/>
    </xf>
    <xf numFmtId="3" fontId="4" fillId="3" borderId="9" xfId="0" applyNumberFormat="1" applyFont="1" applyFill="1" applyBorder="1" applyAlignment="1">
      <alignment horizontal="right" vertical="center"/>
    </xf>
    <xf numFmtId="3" fontId="4" fillId="3" borderId="9" xfId="0" applyNumberFormat="1" applyFont="1" applyFill="1" applyBorder="1" applyAlignment="1">
      <alignment horizontal="right" vertical="center" wrapText="1"/>
    </xf>
    <xf numFmtId="41" fontId="4" fillId="3" borderId="0" xfId="1" applyNumberFormat="1" applyFont="1" applyFill="1" applyBorder="1" applyAlignment="1">
      <alignment horizontal="right" vertical="center"/>
    </xf>
    <xf numFmtId="41" fontId="4" fillId="3" borderId="0" xfId="1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 wrapText="1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 wrapText="1"/>
    </xf>
    <xf numFmtId="41" fontId="3" fillId="0" borderId="8" xfId="1" applyNumberFormat="1" applyFont="1" applyBorder="1"/>
    <xf numFmtId="3" fontId="3" fillId="0" borderId="0" xfId="0" applyNumberFormat="1" applyFont="1"/>
    <xf numFmtId="41" fontId="3" fillId="0" borderId="8" xfId="1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3" fillId="3" borderId="6" xfId="0" applyNumberFormat="1" applyFont="1" applyFill="1" applyBorder="1" applyAlignment="1">
      <alignment horizontal="right" vertical="center"/>
    </xf>
    <xf numFmtId="41" fontId="5" fillId="2" borderId="10" xfId="1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 vertical="center" wrapText="1"/>
    </xf>
    <xf numFmtId="41" fontId="5" fillId="2" borderId="10" xfId="1" applyNumberFormat="1" applyFont="1" applyFill="1" applyBorder="1" applyAlignment="1">
      <alignment horizontal="right" wrapText="1"/>
    </xf>
    <xf numFmtId="165" fontId="2" fillId="2" borderId="5" xfId="0" applyNumberFormat="1" applyFont="1" applyFill="1" applyBorder="1"/>
    <xf numFmtId="41" fontId="4" fillId="0" borderId="12" xfId="2" applyFont="1" applyFill="1" applyBorder="1" applyAlignment="1">
      <alignment horizontal="right" wrapText="1"/>
    </xf>
    <xf numFmtId="164" fontId="3" fillId="0" borderId="12" xfId="1" applyNumberFormat="1" applyFont="1" applyBorder="1" applyAlignment="1">
      <alignment horizontal="right" vertical="center" wrapText="1"/>
    </xf>
    <xf numFmtId="3" fontId="3" fillId="3" borderId="8" xfId="0" applyNumberFormat="1" applyFont="1" applyFill="1" applyBorder="1" applyAlignment="1">
      <alignment horizontal="right" vertical="center"/>
    </xf>
    <xf numFmtId="41" fontId="4" fillId="0" borderId="9" xfId="2" applyFont="1" applyFill="1" applyBorder="1" applyAlignment="1">
      <alignment horizontal="right" wrapText="1"/>
    </xf>
    <xf numFmtId="164" fontId="3" fillId="0" borderId="9" xfId="1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vertical="center"/>
    </xf>
    <xf numFmtId="41" fontId="3" fillId="3" borderId="9" xfId="1" applyNumberFormat="1" applyFont="1" applyFill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wrapText="1"/>
    </xf>
    <xf numFmtId="41" fontId="4" fillId="3" borderId="9" xfId="1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wrapText="1"/>
    </xf>
    <xf numFmtId="0" fontId="3" fillId="2" borderId="8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7"/>
  <sheetViews>
    <sheetView tabSelected="1" topLeftCell="A4" workbookViewId="0">
      <selection activeCell="N16" sqref="N16"/>
    </sheetView>
  </sheetViews>
  <sheetFormatPr defaultColWidth="12.85546875" defaultRowHeight="12.75" x14ac:dyDescent="0.2"/>
  <cols>
    <col min="1" max="1" width="12.85546875" style="1"/>
    <col min="2" max="2" width="7.140625" style="1" customWidth="1"/>
    <col min="3" max="3" width="17.140625" style="1" customWidth="1"/>
    <col min="4" max="4" width="10.42578125" style="1" customWidth="1"/>
    <col min="5" max="5" width="12.7109375" style="1" customWidth="1"/>
    <col min="6" max="16384" width="12.85546875" style="1"/>
  </cols>
  <sheetData>
    <row r="4" spans="2:13" x14ac:dyDescent="0.2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2:13" x14ac:dyDescent="0.2"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x14ac:dyDescent="0.2">
      <c r="B6" s="66" t="s">
        <v>32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ht="13.5" thickBot="1" x14ac:dyDescent="0.25"/>
    <row r="8" spans="2:13" ht="13.5" thickBot="1" x14ac:dyDescent="0.25">
      <c r="B8" s="67" t="s">
        <v>2</v>
      </c>
      <c r="C8" s="67" t="s">
        <v>3</v>
      </c>
      <c r="D8" s="67" t="s">
        <v>4</v>
      </c>
      <c r="E8" s="63" t="s">
        <v>5</v>
      </c>
      <c r="F8" s="64"/>
      <c r="G8" s="65"/>
      <c r="H8" s="63" t="s">
        <v>6</v>
      </c>
      <c r="I8" s="64"/>
      <c r="J8" s="65"/>
      <c r="K8" s="63" t="s">
        <v>31</v>
      </c>
      <c r="L8" s="64"/>
      <c r="M8" s="65"/>
    </row>
    <row r="9" spans="2:13" ht="13.5" thickBot="1" x14ac:dyDescent="0.25">
      <c r="B9" s="68"/>
      <c r="C9" s="68"/>
      <c r="D9" s="68"/>
      <c r="E9" s="3" t="s">
        <v>7</v>
      </c>
      <c r="F9" s="4" t="s">
        <v>8</v>
      </c>
      <c r="G9" s="2" t="s">
        <v>9</v>
      </c>
      <c r="H9" s="3" t="s">
        <v>7</v>
      </c>
      <c r="I9" s="4" t="s">
        <v>8</v>
      </c>
      <c r="J9" s="2" t="s">
        <v>9</v>
      </c>
      <c r="K9" s="3" t="s">
        <v>7</v>
      </c>
      <c r="L9" s="4" t="s">
        <v>8</v>
      </c>
      <c r="M9" s="2" t="s">
        <v>9</v>
      </c>
    </row>
    <row r="10" spans="2:13" x14ac:dyDescent="0.2">
      <c r="B10" s="5">
        <v>1</v>
      </c>
      <c r="C10" s="6" t="s">
        <v>10</v>
      </c>
      <c r="D10" s="5" t="s">
        <v>11</v>
      </c>
      <c r="E10" s="7">
        <v>14051</v>
      </c>
      <c r="F10" s="8"/>
      <c r="G10" s="9" t="s">
        <v>12</v>
      </c>
      <c r="H10" s="10">
        <v>8014</v>
      </c>
      <c r="I10" s="11"/>
      <c r="J10" s="12" t="s">
        <v>12</v>
      </c>
      <c r="K10" s="7">
        <v>8014</v>
      </c>
      <c r="L10" s="47"/>
      <c r="M10" s="48" t="s">
        <v>12</v>
      </c>
    </row>
    <row r="11" spans="2:13" x14ac:dyDescent="0.2">
      <c r="B11" s="13"/>
      <c r="C11" s="14" t="s">
        <v>13</v>
      </c>
      <c r="D11" s="13" t="s">
        <v>11</v>
      </c>
      <c r="E11" s="15">
        <v>62572</v>
      </c>
      <c r="F11" s="16"/>
      <c r="G11" s="17"/>
      <c r="H11" s="18">
        <v>74692</v>
      </c>
      <c r="I11" s="19"/>
      <c r="J11" s="20"/>
      <c r="K11" s="49">
        <v>78259</v>
      </c>
      <c r="L11" s="50"/>
      <c r="M11" s="51"/>
    </row>
    <row r="12" spans="2:13" x14ac:dyDescent="0.2">
      <c r="B12" s="13"/>
      <c r="C12" s="14" t="s">
        <v>14</v>
      </c>
      <c r="D12" s="13" t="s">
        <v>11</v>
      </c>
      <c r="E12" s="21">
        <f>E10+E11</f>
        <v>76623</v>
      </c>
      <c r="F12" s="22">
        <v>35656</v>
      </c>
      <c r="G12" s="23">
        <f>E12/F12</f>
        <v>2.1489510881759029</v>
      </c>
      <c r="H12" s="24">
        <f>SUM(H10:H11)</f>
        <v>82706</v>
      </c>
      <c r="I12" s="25">
        <v>35656</v>
      </c>
      <c r="J12" s="26">
        <f>H12/I12</f>
        <v>2.3195535113304913</v>
      </c>
      <c r="K12" s="52">
        <f>K10+K11</f>
        <v>86273</v>
      </c>
      <c r="L12" s="53">
        <v>35656</v>
      </c>
      <c r="M12" s="54">
        <f>K12/L12</f>
        <v>2.4195927754094684</v>
      </c>
    </row>
    <row r="13" spans="2:13" x14ac:dyDescent="0.2">
      <c r="B13" s="13">
        <v>2</v>
      </c>
      <c r="C13" s="14" t="s">
        <v>15</v>
      </c>
      <c r="D13" s="13" t="s">
        <v>11</v>
      </c>
      <c r="E13" s="15">
        <v>17563</v>
      </c>
      <c r="F13" s="27">
        <f>3475+(50%*3475)</f>
        <v>5212.5</v>
      </c>
      <c r="G13" s="23">
        <f t="shared" ref="G13:G25" si="0">E13/F13</f>
        <v>3.3694004796163068</v>
      </c>
      <c r="H13" s="24">
        <v>22369</v>
      </c>
      <c r="I13" s="28">
        <f>3475+(50%*3475)</f>
        <v>5212.5</v>
      </c>
      <c r="J13" s="26">
        <f t="shared" ref="J13:J23" si="1">H13/I13</f>
        <v>4.291414868105516</v>
      </c>
      <c r="K13" s="49">
        <v>22824</v>
      </c>
      <c r="L13" s="28">
        <f>3475+(50%*3475)</f>
        <v>5212.5</v>
      </c>
      <c r="M13" s="54">
        <f t="shared" ref="M13:M26" si="2">K13/L13</f>
        <v>4.3787050359712234</v>
      </c>
    </row>
    <row r="14" spans="2:13" x14ac:dyDescent="0.2">
      <c r="B14" s="13">
        <v>3</v>
      </c>
      <c r="C14" s="14" t="s">
        <v>16</v>
      </c>
      <c r="D14" s="13" t="s">
        <v>11</v>
      </c>
      <c r="E14" s="15">
        <v>15514</v>
      </c>
      <c r="F14" s="29">
        <v>2401</v>
      </c>
      <c r="G14" s="23">
        <f t="shared" si="0"/>
        <v>6.461474385672636</v>
      </c>
      <c r="H14" s="18">
        <v>12629</v>
      </c>
      <c r="I14" s="30">
        <v>2401</v>
      </c>
      <c r="J14" s="26">
        <f t="shared" si="1"/>
        <v>5.2598917117867554</v>
      </c>
      <c r="K14" s="33">
        <v>13202</v>
      </c>
      <c r="L14" s="55">
        <v>2401</v>
      </c>
      <c r="M14" s="54">
        <f t="shared" si="2"/>
        <v>5.4985422740524781</v>
      </c>
    </row>
    <row r="15" spans="2:13" x14ac:dyDescent="0.2">
      <c r="B15" s="13">
        <v>4</v>
      </c>
      <c r="C15" s="14" t="s">
        <v>17</v>
      </c>
      <c r="D15" s="13" t="s">
        <v>11</v>
      </c>
      <c r="E15" s="15">
        <v>6467</v>
      </c>
      <c r="F15" s="29">
        <v>2276</v>
      </c>
      <c r="G15" s="23">
        <f t="shared" si="0"/>
        <v>2.8413884007029875</v>
      </c>
      <c r="H15" s="18">
        <v>6473</v>
      </c>
      <c r="I15" s="30">
        <v>2276</v>
      </c>
      <c r="J15" s="26">
        <f t="shared" si="1"/>
        <v>2.84402460456942</v>
      </c>
      <c r="K15" s="33">
        <v>6509</v>
      </c>
      <c r="L15" s="55">
        <v>2276</v>
      </c>
      <c r="M15" s="54">
        <f t="shared" si="2"/>
        <v>2.859841827768014</v>
      </c>
    </row>
    <row r="16" spans="2:13" x14ac:dyDescent="0.2">
      <c r="B16" s="13">
        <v>5</v>
      </c>
      <c r="C16" s="14" t="s">
        <v>18</v>
      </c>
      <c r="D16" s="13" t="s">
        <v>11</v>
      </c>
      <c r="E16" s="15">
        <v>6887</v>
      </c>
      <c r="F16" s="29">
        <v>2217</v>
      </c>
      <c r="G16" s="23">
        <f t="shared" si="0"/>
        <v>3.1064501578709969</v>
      </c>
      <c r="H16" s="18">
        <v>6721</v>
      </c>
      <c r="I16" s="30">
        <v>2217</v>
      </c>
      <c r="J16" s="26">
        <f t="shared" si="1"/>
        <v>3.0315741993685159</v>
      </c>
      <c r="K16" s="33">
        <v>6855</v>
      </c>
      <c r="L16" s="55">
        <v>2217</v>
      </c>
      <c r="M16" s="54">
        <f t="shared" si="2"/>
        <v>3.0920162381596752</v>
      </c>
    </row>
    <row r="17" spans="2:13" x14ac:dyDescent="0.2">
      <c r="B17" s="13">
        <v>6</v>
      </c>
      <c r="C17" s="14" t="s">
        <v>19</v>
      </c>
      <c r="D17" s="13" t="s">
        <v>11</v>
      </c>
      <c r="E17" s="31">
        <v>13361</v>
      </c>
      <c r="F17" s="29">
        <v>3554</v>
      </c>
      <c r="G17" s="23">
        <f t="shared" si="0"/>
        <v>3.7594259988745078</v>
      </c>
      <c r="H17" s="18">
        <v>14687</v>
      </c>
      <c r="I17" s="30">
        <v>3554</v>
      </c>
      <c r="J17" s="26">
        <f t="shared" si="1"/>
        <v>4.1325267304445692</v>
      </c>
      <c r="K17" s="33">
        <v>14551</v>
      </c>
      <c r="L17" s="55">
        <v>3554</v>
      </c>
      <c r="M17" s="54">
        <f t="shared" si="2"/>
        <v>4.0942599887450761</v>
      </c>
    </row>
    <row r="18" spans="2:13" x14ac:dyDescent="0.2">
      <c r="B18" s="13">
        <v>7</v>
      </c>
      <c r="C18" s="14" t="s">
        <v>20</v>
      </c>
      <c r="D18" s="13" t="s">
        <v>11</v>
      </c>
      <c r="E18" s="31">
        <v>8197</v>
      </c>
      <c r="F18" s="29">
        <v>1510</v>
      </c>
      <c r="G18" s="23">
        <f t="shared" si="0"/>
        <v>5.4284768211920529</v>
      </c>
      <c r="H18" s="32">
        <v>10486</v>
      </c>
      <c r="I18" s="30">
        <v>1510</v>
      </c>
      <c r="J18" s="26">
        <f t="shared" si="1"/>
        <v>6.9443708609271519</v>
      </c>
      <c r="K18" s="33">
        <v>9963</v>
      </c>
      <c r="L18" s="55">
        <v>1510</v>
      </c>
      <c r="M18" s="54">
        <f t="shared" si="2"/>
        <v>6.5980132450331128</v>
      </c>
    </row>
    <row r="19" spans="2:13" x14ac:dyDescent="0.2">
      <c r="B19" s="13">
        <v>8</v>
      </c>
      <c r="C19" s="14" t="s">
        <v>21</v>
      </c>
      <c r="D19" s="13" t="s">
        <v>11</v>
      </c>
      <c r="E19" s="33">
        <v>4282</v>
      </c>
      <c r="F19" s="29">
        <v>2181</v>
      </c>
      <c r="G19" s="23">
        <f t="shared" si="0"/>
        <v>1.9633195781751489</v>
      </c>
      <c r="H19" s="32">
        <v>4394</v>
      </c>
      <c r="I19" s="30">
        <v>2181</v>
      </c>
      <c r="J19" s="26">
        <f t="shared" si="1"/>
        <v>2.0146721687299403</v>
      </c>
      <c r="K19" s="33">
        <v>4250</v>
      </c>
      <c r="L19" s="55">
        <v>2181</v>
      </c>
      <c r="M19" s="54">
        <f t="shared" si="2"/>
        <v>1.9486474094452086</v>
      </c>
    </row>
    <row r="20" spans="2:13" x14ac:dyDescent="0.2">
      <c r="B20" s="13">
        <v>9</v>
      </c>
      <c r="C20" s="14" t="s">
        <v>22</v>
      </c>
      <c r="D20" s="13" t="s">
        <v>11</v>
      </c>
      <c r="E20" s="31">
        <v>4546</v>
      </c>
      <c r="F20" s="29">
        <v>4022</v>
      </c>
      <c r="G20" s="23">
        <f t="shared" si="0"/>
        <v>1.1302834410740925</v>
      </c>
      <c r="H20" s="34">
        <v>4531</v>
      </c>
      <c r="I20" s="30">
        <v>4022</v>
      </c>
      <c r="J20" s="26">
        <f t="shared" si="1"/>
        <v>1.1265539532570861</v>
      </c>
      <c r="K20" s="33">
        <v>4397</v>
      </c>
      <c r="L20" s="55">
        <v>4022</v>
      </c>
      <c r="M20" s="54">
        <f t="shared" si="2"/>
        <v>1.0932371954251616</v>
      </c>
    </row>
    <row r="21" spans="2:13" x14ac:dyDescent="0.2">
      <c r="B21" s="13">
        <v>10</v>
      </c>
      <c r="C21" s="14" t="s">
        <v>23</v>
      </c>
      <c r="D21" s="13" t="s">
        <v>11</v>
      </c>
      <c r="E21" s="31">
        <v>6208</v>
      </c>
      <c r="F21" s="29">
        <v>1511</v>
      </c>
      <c r="G21" s="23">
        <f t="shared" si="0"/>
        <v>4.1085373924553279</v>
      </c>
      <c r="H21" s="32">
        <v>7331</v>
      </c>
      <c r="I21" s="30">
        <v>1511</v>
      </c>
      <c r="J21" s="26">
        <f t="shared" si="1"/>
        <v>4.8517538054268696</v>
      </c>
      <c r="K21" s="33">
        <v>7433</v>
      </c>
      <c r="L21" s="55">
        <v>1511</v>
      </c>
      <c r="M21" s="54">
        <f t="shared" si="2"/>
        <v>4.9192587690271345</v>
      </c>
    </row>
    <row r="22" spans="2:13" x14ac:dyDescent="0.2">
      <c r="B22" s="13">
        <v>11</v>
      </c>
      <c r="C22" s="14" t="s">
        <v>24</v>
      </c>
      <c r="D22" s="13" t="s">
        <v>11</v>
      </c>
      <c r="E22" s="31">
        <v>5765</v>
      </c>
      <c r="F22" s="29">
        <v>1015</v>
      </c>
      <c r="G22" s="23">
        <f t="shared" si="0"/>
        <v>5.6798029556650249</v>
      </c>
      <c r="H22" s="32">
        <v>6682</v>
      </c>
      <c r="I22" s="30">
        <v>1015</v>
      </c>
      <c r="J22" s="26">
        <f t="shared" si="1"/>
        <v>6.5832512315270932</v>
      </c>
      <c r="K22" s="33">
        <v>3790</v>
      </c>
      <c r="L22" s="55">
        <v>1015</v>
      </c>
      <c r="M22" s="54">
        <f t="shared" si="2"/>
        <v>3.7339901477832513</v>
      </c>
    </row>
    <row r="23" spans="2:13" x14ac:dyDescent="0.2">
      <c r="B23" s="13">
        <v>12</v>
      </c>
      <c r="C23" s="14" t="s">
        <v>25</v>
      </c>
      <c r="D23" s="13" t="s">
        <v>11</v>
      </c>
      <c r="E23" s="31">
        <v>15759</v>
      </c>
      <c r="F23" s="29">
        <v>8937</v>
      </c>
      <c r="G23" s="23">
        <f t="shared" si="0"/>
        <v>1.7633434038267874</v>
      </c>
      <c r="H23" s="32">
        <v>11589</v>
      </c>
      <c r="I23" s="30">
        <v>8937</v>
      </c>
      <c r="J23" s="26">
        <f t="shared" si="1"/>
        <v>1.2967438737831487</v>
      </c>
      <c r="K23" s="33">
        <v>11636</v>
      </c>
      <c r="L23" s="55">
        <v>8937</v>
      </c>
      <c r="M23" s="54">
        <f t="shared" si="2"/>
        <v>1.3020029092536645</v>
      </c>
    </row>
    <row r="24" spans="2:13" x14ac:dyDescent="0.2">
      <c r="B24" s="13">
        <v>13</v>
      </c>
      <c r="C24" s="14" t="s">
        <v>26</v>
      </c>
      <c r="D24" s="13" t="s">
        <v>11</v>
      </c>
      <c r="E24" s="35">
        <f>1064+(50%*1064)</f>
        <v>1596</v>
      </c>
      <c r="F24" s="36">
        <v>532</v>
      </c>
      <c r="G24" s="23">
        <f t="shared" si="0"/>
        <v>3</v>
      </c>
      <c r="H24" s="37">
        <v>1506</v>
      </c>
      <c r="I24" s="38">
        <v>532</v>
      </c>
      <c r="J24" s="26">
        <f>H24/I24</f>
        <v>2.8308270676691731</v>
      </c>
      <c r="K24" s="33">
        <v>1727</v>
      </c>
      <c r="L24" s="56">
        <v>532</v>
      </c>
      <c r="M24" s="54">
        <f t="shared" si="2"/>
        <v>3.2462406015037595</v>
      </c>
    </row>
    <row r="25" spans="2:13" x14ac:dyDescent="0.2">
      <c r="B25" s="13">
        <v>14</v>
      </c>
      <c r="C25" s="14" t="s">
        <v>27</v>
      </c>
      <c r="D25" s="13" t="s">
        <v>11</v>
      </c>
      <c r="E25" s="14">
        <f>1320-(10%*1320)</f>
        <v>1188</v>
      </c>
      <c r="F25" s="36">
        <v>550</v>
      </c>
      <c r="G25" s="23">
        <f t="shared" si="0"/>
        <v>2.16</v>
      </c>
      <c r="H25" s="39">
        <v>674</v>
      </c>
      <c r="I25" s="38">
        <v>550</v>
      </c>
      <c r="J25" s="26">
        <f>H25/I25</f>
        <v>1.2254545454545454</v>
      </c>
      <c r="K25" s="57">
        <v>674</v>
      </c>
      <c r="L25" s="56">
        <v>550</v>
      </c>
      <c r="M25" s="54">
        <f t="shared" si="2"/>
        <v>1.2254545454545454</v>
      </c>
    </row>
    <row r="26" spans="2:13" ht="13.5" thickBot="1" x14ac:dyDescent="0.25">
      <c r="B26" s="40">
        <v>15</v>
      </c>
      <c r="C26" s="41" t="s">
        <v>28</v>
      </c>
      <c r="D26" s="40" t="s">
        <v>11</v>
      </c>
      <c r="E26" s="42">
        <v>640</v>
      </c>
      <c r="F26" s="43">
        <f>360+(30%*360)</f>
        <v>468</v>
      </c>
      <c r="G26" s="23">
        <f>E26/F26</f>
        <v>1.3675213675213675</v>
      </c>
      <c r="H26" s="44">
        <v>600</v>
      </c>
      <c r="I26" s="45">
        <f>360+(30%*360)</f>
        <v>468</v>
      </c>
      <c r="J26" s="26">
        <f>H26/I26</f>
        <v>1.2820512820512822</v>
      </c>
      <c r="K26" s="58">
        <v>550</v>
      </c>
      <c r="L26" s="45">
        <f>360+(30%*360)</f>
        <v>468</v>
      </c>
      <c r="M26" s="54">
        <f t="shared" si="2"/>
        <v>1.1752136752136753</v>
      </c>
    </row>
    <row r="27" spans="2:13" ht="13.5" thickBot="1" x14ac:dyDescent="0.25">
      <c r="B27" s="59" t="s">
        <v>29</v>
      </c>
      <c r="C27" s="60"/>
      <c r="D27" s="60"/>
      <c r="E27" s="61" t="s">
        <v>30</v>
      </c>
      <c r="F27" s="62"/>
      <c r="G27" s="46">
        <f>AVERAGE(G12:G26)</f>
        <v>3.21922503138821</v>
      </c>
      <c r="H27" s="61" t="s">
        <v>30</v>
      </c>
      <c r="I27" s="62"/>
      <c r="J27" s="46">
        <f>AVERAGE(J12:J26)</f>
        <v>3.3356442942954376</v>
      </c>
      <c r="K27" s="61" t="s">
        <v>30</v>
      </c>
      <c r="L27" s="62"/>
      <c r="M27" s="46">
        <f>AVERAGE(M12:M26)</f>
        <v>3.1723344425496967</v>
      </c>
    </row>
  </sheetData>
  <mergeCells count="13">
    <mergeCell ref="B4:M4"/>
    <mergeCell ref="B5:M5"/>
    <mergeCell ref="B6:M6"/>
    <mergeCell ref="B8:B9"/>
    <mergeCell ref="C8:C9"/>
    <mergeCell ref="D8:D9"/>
    <mergeCell ref="E8:G8"/>
    <mergeCell ref="H8:J8"/>
    <mergeCell ref="B27:D27"/>
    <mergeCell ref="E27:F27"/>
    <mergeCell ref="H27:I27"/>
    <mergeCell ref="K8:M8"/>
    <mergeCell ref="K27:L27"/>
  </mergeCells>
  <pageMargins left="0.7" right="0.7" top="0.75" bottom="0.75" header="0.3" footer="0.3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2021-03-06T16:06:22Z</cp:lastPrinted>
  <dcterms:created xsi:type="dcterms:W3CDTF">2021-03-06T16:03:43Z</dcterms:created>
  <dcterms:modified xsi:type="dcterms:W3CDTF">2021-03-07T04:57:05Z</dcterms:modified>
</cp:coreProperties>
</file>